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ank. Variable concentratio" sheetId="1" r:id="rId1"/>
    <sheet name="RK calc" sheetId="2" r:id="rId2"/>
    <sheet name="Ref. 1" sheetId="3" r:id="rId3"/>
    <sheet name="Ref" sheetId="4" r:id="rId4"/>
  </sheets>
  <definedNames>
    <definedName name="h">'RK calc'!$D$13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<sst xmlns="http://schemas.openxmlformats.org/spreadsheetml/2006/main" count="98" uniqueCount="81">
  <si>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</si>
  <si>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</si>
  <si>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</si>
  <si>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</si>
  <si>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</si>
  <si>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</si>
  <si>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</si>
  <si>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</si>
  <si>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Notation</t>
  </si>
  <si>
    <t>Outline</t>
  </si>
  <si>
    <t>These problems have a typical solution outline</t>
  </si>
  <si>
    <t xml:space="preserve">2) Get 1st-order Differential Equation in terms of mass </t>
  </si>
  <si>
    <t>4) Solve differential Equation</t>
  </si>
  <si>
    <r>
      <t>D</t>
    </r>
    <r>
      <rPr>
        <sz val="10"/>
        <rFont val="Arial"/>
        <family val="2"/>
      </rPr>
      <t xml:space="preserve"> - density [lb/gal]</t>
    </r>
  </si>
  <si>
    <t>C -Concentration [lb/lb]</t>
  </si>
  <si>
    <t>t - time</t>
  </si>
  <si>
    <t>V - Volume [gallons]</t>
  </si>
  <si>
    <t>subscripts</t>
  </si>
  <si>
    <t>i - in</t>
  </si>
  <si>
    <t>o - out</t>
  </si>
  <si>
    <t>1) Perform material balance on tank</t>
  </si>
  <si>
    <t>Material Balance</t>
  </si>
  <si>
    <t>t</t>
  </si>
  <si>
    <t>M - Mass [lbs]</t>
  </si>
  <si>
    <t>The differential equation is solved by Runge-Kutta on the next page</t>
  </si>
  <si>
    <t>c - caustic</t>
  </si>
  <si>
    <t>Change in NaOH = NaOH in - NaOH Out  [lb/hr]</t>
  </si>
  <si>
    <t>Q - Flow [gal/hr]</t>
  </si>
  <si>
    <t>Notice both V and C vary with time.</t>
  </si>
  <si>
    <t>Get an V(t) from the overall material balance for the tank.</t>
  </si>
  <si>
    <t>3) Get volume as a function of time (V decreases in this example)</t>
  </si>
  <si>
    <t>Substituting for the variables in the differential equation above</t>
  </si>
  <si>
    <t>V'(t) = -500</t>
  </si>
  <si>
    <t>by differentiation</t>
  </si>
  <si>
    <t>C(t) =</t>
  </si>
  <si>
    <t>dC(t)/dt</t>
  </si>
  <si>
    <t>(hours)</t>
  </si>
  <si>
    <r>
      <t>Solution:</t>
    </r>
    <r>
      <rPr>
        <sz val="10"/>
        <rFont val="Arial"/>
        <family val="2"/>
      </rPr>
      <t xml:space="preserve"> The concentration of 9.2% occurs at 1 hour and 20 minutes.</t>
    </r>
  </si>
  <si>
    <t xml:space="preserve">A solution of 10% by weight caustic is being used for a caustic washing process.  </t>
  </si>
  <si>
    <t xml:space="preserve">A 10,000 gallon surge tank is being used to equalize concentrations. </t>
  </si>
  <si>
    <t xml:space="preserve">The discharge rate from the tank is a constant 1,500 gallons per hour. </t>
  </si>
  <si>
    <t xml:space="preserve">The tank initially contains 8,000 gallons at 10% caustic, when an upset occurs, </t>
  </si>
  <si>
    <t xml:space="preserve">and the inlet concentration drops to 5% by weight at an inlet flow rate </t>
  </si>
  <si>
    <t xml:space="preserve">of 1,000 gallons per hour.  Assume constant density for the mixtures.  </t>
  </si>
  <si>
    <t xml:space="preserve">The mixture is considered outside the specification below 9.2% by weight </t>
  </si>
  <si>
    <t>caustic.  When does this occur?</t>
  </si>
  <si>
    <t>[1]</t>
  </si>
  <si>
    <t>http://www.chemecalcs.com/rk.php</t>
  </si>
  <si>
    <t>Fourth Order Runge-Kutta Formulas</t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</si>
  <si>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</si>
  <si>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</si>
  <si>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</si>
  <si>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</si>
  <si>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</si>
  <si>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Eq. (1)</t>
  </si>
  <si>
    <t>Eq. (2)</t>
  </si>
  <si>
    <t>Eq. (3)</t>
  </si>
  <si>
    <t>Eq. (4)</t>
  </si>
  <si>
    <t>Eq. (41)</t>
  </si>
  <si>
    <t>C(t)  %</t>
  </si>
  <si>
    <t>Eq. (a)</t>
  </si>
  <si>
    <t>Eq. (b)</t>
  </si>
  <si>
    <r>
      <t>V(t) = 8000 - (1500-1000)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 = 8000 - 500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</t>
    </r>
  </si>
  <si>
    <t>Problem.2</t>
  </si>
  <si>
    <t>Function RuKu(x, y)</t>
  </si>
  <si>
    <t>Solved with the Runge Kutta Method</t>
  </si>
  <si>
    <t>,</t>
  </si>
  <si>
    <t>at   t =</t>
  </si>
  <si>
    <t>Activates the change by using the function once.</t>
  </si>
  <si>
    <t>Equivalent to select cell F17 (double click on it)</t>
  </si>
  <si>
    <t>Jeffrey Munic    jmunic@cox.net</t>
  </si>
  <si>
    <t>h =</t>
  </si>
  <si>
    <t xml:space="preserve">  increment time by these hours (5 minutes in this example)</t>
  </si>
  <si>
    <t>(To go to VBA environment it is used the Sub display_RK)</t>
  </si>
  <si>
    <t>and press Enter.</t>
  </si>
  <si>
    <r>
      <t>Since, M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r*</t>
    </r>
    <r>
      <rPr>
        <sz val="10"/>
        <rFont val="Arial"/>
        <family val="2"/>
      </rPr>
      <t>C(t)*V(t) and 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C(t)</t>
    </r>
  </si>
  <si>
    <r>
      <t xml:space="preserve">Assuming constant density,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cancels out.  Using the product rule, we get:</t>
    </r>
  </si>
  <si>
    <t>RuKu = (50 - 1000 * y) / (8000 - 500 * x)</t>
  </si>
  <si>
    <t>For the case of the example</t>
  </si>
  <si>
    <t>This equation is inserted in the VB module as</t>
  </si>
  <si>
    <t>Tank with Varying Concentration and Volume.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</si>
</sst>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0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 style="thin">
        <color rgb="FF00B0F0"/>
      </left>
      <right/>
      <top/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/>
    </xf>
    <xf numFmtId="0" fontId="50" fillId="0" borderId="0" xfId="52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164" fontId="0" fillId="0" borderId="27" xfId="0" applyNumberFormat="1" applyBorder="1" applyAlignment="1">
      <alignment/>
    </xf>
    <xf numFmtId="0" fontId="0" fillId="34" borderId="27" xfId="0" applyFill="1" applyBorder="1" applyAlignment="1">
      <alignment/>
    </xf>
    <xf numFmtId="0" fontId="6" fillId="0" borderId="27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34" borderId="29" xfId="0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64" fontId="0" fillId="0" borderId="29" xfId="0" applyNumberFormat="1" applyBorder="1" applyAlignment="1">
      <alignment horizontal="center" vertical="center"/>
    </xf>
    <xf numFmtId="10" fontId="0" fillId="34" borderId="29" xfId="0" applyNumberFormat="1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13" borderId="0" xfId="0" applyNumberFormat="1" applyFill="1" applyBorder="1" applyAlignment="1">
      <alignment/>
    </xf>
    <xf numFmtId="164" fontId="16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64" fontId="0" fillId="0" borderId="36" xfId="0" applyNumberFormat="1" applyBorder="1" applyAlignment="1">
      <alignment/>
    </xf>
    <xf numFmtId="164" fontId="2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40" xfId="0" applyFont="1" applyBorder="1" applyAlignment="1">
      <alignment horizontal="center"/>
    </xf>
    <xf numFmtId="164" fontId="17" fillId="1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91"/>
          <c:w val="0.92025"/>
          <c:h val="0.6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 calc'!$D$17:$D$37</c:f>
              <c:numCache/>
            </c:numRef>
          </c:xVal>
          <c:yVal>
            <c:numRef>
              <c:f>'RK calc'!$E$17:$E$37</c:f>
              <c:numCache/>
            </c:numRef>
          </c:yVal>
          <c:smooth val="1"/>
        </c:ser>
        <c:axId val="145356"/>
        <c:axId val="1308205"/>
      </c:scatterChart>
      <c:valAx>
        <c:axId val="14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2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crossBetween val="midCat"/>
        <c:dispUnits/>
      </c:valAx>
      <c:valAx>
        <c:axId val="1308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Conc. by wt.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16</xdr:row>
      <xdr:rowOff>28575</xdr:rowOff>
    </xdr:from>
    <xdr:to>
      <xdr:col>9</xdr:col>
      <xdr:colOff>438150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14900" y="2933700"/>
          <a:ext cx="1009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=8,000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=0.10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C(t)</a:t>
          </a:r>
        </a:p>
      </xdr:txBody>
    </xdr:sp>
    <xdr:clientData/>
  </xdr:twoCellAnchor>
  <xdr:twoCellAnchor>
    <xdr:from>
      <xdr:col>7</xdr:col>
      <xdr:colOff>47625</xdr:colOff>
      <xdr:row>17</xdr:row>
      <xdr:rowOff>104775</xdr:rowOff>
    </xdr:from>
    <xdr:to>
      <xdr:col>8</xdr:col>
      <xdr:colOff>28575</xdr:colOff>
      <xdr:row>17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314825" y="3171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16</xdr:row>
      <xdr:rowOff>152400</xdr:rowOff>
    </xdr:from>
    <xdr:to>
      <xdr:col>10</xdr:col>
      <xdr:colOff>342900</xdr:colOff>
      <xdr:row>16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915025" y="3057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16</xdr:row>
      <xdr:rowOff>152400</xdr:rowOff>
    </xdr:from>
    <xdr:to>
      <xdr:col>10</xdr:col>
      <xdr:colOff>352425</xdr:colOff>
      <xdr:row>21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6438900" y="305752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466725</xdr:colOff>
      <xdr:row>15</xdr:row>
      <xdr:rowOff>28575</xdr:rowOff>
    </xdr:from>
    <xdr:ext cx="781050" cy="342900"/>
    <xdr:sp>
      <xdr:nvSpPr>
        <xdr:cNvPr id="5" name="Text Box 7"/>
        <xdr:cNvSpPr txBox="1">
          <a:spLocks noChangeArrowheads="1"/>
        </xdr:cNvSpPr>
      </xdr:nvSpPr>
      <xdr:spPr>
        <a:xfrm>
          <a:off x="4124325" y="2771775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 Caustic
</a:t>
          </a:r>
        </a:p>
      </xdr:txBody>
    </xdr:sp>
    <xdr:clientData/>
  </xdr:oneCellAnchor>
  <xdr:oneCellAnchor>
    <xdr:from>
      <xdr:col>9</xdr:col>
      <xdr:colOff>466725</xdr:colOff>
      <xdr:row>14</xdr:row>
      <xdr:rowOff>76200</xdr:rowOff>
    </xdr:from>
    <xdr:ext cx="666750" cy="342900"/>
    <xdr:sp>
      <xdr:nvSpPr>
        <xdr:cNvPr id="6" name="Text Box 10"/>
        <xdr:cNvSpPr txBox="1">
          <a:spLocks noChangeArrowheads="1"/>
        </xdr:cNvSpPr>
      </xdr:nvSpPr>
      <xdr:spPr>
        <a:xfrm>
          <a:off x="5953125" y="265747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1,500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C(t)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</xdr:row>
      <xdr:rowOff>161925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3905250" y="4953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381000</xdr:colOff>
      <xdr:row>19</xdr:row>
      <xdr:rowOff>66675</xdr:rowOff>
    </xdr:from>
    <xdr:to>
      <xdr:col>20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077200" y="3781425"/>
        <a:ext cx="50768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</xdr:colOff>
      <xdr:row>6</xdr:row>
      <xdr:rowOff>19050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3905250" y="100965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95250</xdr:rowOff>
    </xdr:from>
    <xdr:to>
      <xdr:col>17</xdr:col>
      <xdr:colOff>142875</xdr:colOff>
      <xdr:row>50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57175"/>
          <a:ext cx="925830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ecalcs.com/rk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Y40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sheetData>
    <row r="1" ht="13.5" thickBot="1"/>
    <row r="2" spans="2:25" ht="13.5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1"/>
    </row>
    <row r="3" spans="2:25" ht="12.75">
      <c r="B3" s="26"/>
      <c r="C3" s="20" t="s">
        <v>80</v>
      </c>
      <c r="D3" s="10"/>
      <c r="E3" s="10"/>
      <c r="F3" s="10"/>
      <c r="G3" s="10"/>
      <c r="H3" s="10"/>
      <c r="I3" s="22" t="s">
        <v>46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2"/>
    </row>
    <row r="4" spans="2:25" ht="12.75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2:25" ht="15.75" customHeight="1">
      <c r="B5" s="26"/>
      <c r="C5" s="87" t="s">
        <v>38</v>
      </c>
      <c r="D5" s="88"/>
      <c r="E5" s="88"/>
      <c r="F5" s="88"/>
      <c r="G5" s="88"/>
      <c r="H5" s="88"/>
      <c r="I5" s="88"/>
      <c r="J5" s="88"/>
      <c r="K5" s="88"/>
      <c r="L5" s="10"/>
      <c r="M5" s="10"/>
      <c r="N5" s="10"/>
      <c r="O5" s="4" t="s">
        <v>76</v>
      </c>
      <c r="X5" s="10"/>
      <c r="Y5" s="32"/>
    </row>
    <row r="6" spans="2:25" ht="15.75" customHeight="1">
      <c r="B6" s="26"/>
      <c r="C6" s="21" t="s">
        <v>39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X6" s="10"/>
      <c r="Y6" s="32"/>
    </row>
    <row r="7" spans="2:25" ht="15.75" customHeight="1">
      <c r="B7" s="26"/>
      <c r="C7" s="22" t="s">
        <v>40</v>
      </c>
      <c r="D7" s="23"/>
      <c r="E7" s="23"/>
      <c r="F7" s="23"/>
      <c r="G7" s="23"/>
      <c r="H7" s="23"/>
      <c r="I7" s="23"/>
      <c r="J7" s="23"/>
      <c r="K7" s="23"/>
      <c r="L7" s="10"/>
      <c r="M7" s="10"/>
      <c r="N7" s="10"/>
      <c r="X7" s="10"/>
      <c r="Y7" s="32"/>
    </row>
    <row r="8" spans="2:25" ht="15.75" customHeight="1">
      <c r="B8" s="26"/>
      <c r="C8" s="22" t="s">
        <v>41</v>
      </c>
      <c r="D8" s="23"/>
      <c r="E8" s="23"/>
      <c r="F8" s="23"/>
      <c r="G8" s="23"/>
      <c r="H8" s="23"/>
      <c r="I8" s="23"/>
      <c r="J8" s="23"/>
      <c r="K8" s="23"/>
      <c r="L8" s="10"/>
      <c r="M8" s="10"/>
      <c r="N8" s="10"/>
      <c r="T8" t="s">
        <v>28</v>
      </c>
      <c r="X8" s="10"/>
      <c r="Y8" s="32"/>
    </row>
    <row r="9" spans="2:25" ht="15.75" customHeight="1">
      <c r="B9" s="26"/>
      <c r="C9" s="22" t="s">
        <v>42</v>
      </c>
      <c r="D9" s="23"/>
      <c r="E9" s="23"/>
      <c r="F9" s="23"/>
      <c r="G9" s="23"/>
      <c r="H9" s="23"/>
      <c r="I9" s="23"/>
      <c r="J9" s="23"/>
      <c r="K9" s="23"/>
      <c r="L9" s="10"/>
      <c r="M9" s="10"/>
      <c r="N9" s="10"/>
      <c r="X9" s="10"/>
      <c r="Y9" s="32"/>
    </row>
    <row r="10" spans="2:25" ht="15.75" customHeight="1">
      <c r="B10" s="26"/>
      <c r="C10" s="22" t="s">
        <v>43</v>
      </c>
      <c r="D10" s="23"/>
      <c r="E10" s="23"/>
      <c r="F10" s="23"/>
      <c r="G10" s="23"/>
      <c r="H10" s="23"/>
      <c r="I10" s="23"/>
      <c r="J10" s="23"/>
      <c r="K10" s="23"/>
      <c r="L10" s="10"/>
      <c r="M10" s="10"/>
      <c r="N10" s="10"/>
      <c r="X10" s="10"/>
      <c r="Y10" s="32"/>
    </row>
    <row r="11" spans="2:25" ht="15.75" customHeight="1">
      <c r="B11" s="26"/>
      <c r="C11" s="22" t="s">
        <v>44</v>
      </c>
      <c r="D11" s="23"/>
      <c r="E11" s="23"/>
      <c r="F11" s="23"/>
      <c r="G11" s="23"/>
      <c r="H11" s="23"/>
      <c r="I11" s="23"/>
      <c r="J11" s="23"/>
      <c r="K11" s="23"/>
      <c r="L11" s="10"/>
      <c r="M11" s="10"/>
      <c r="N11" s="10"/>
      <c r="O11" t="s">
        <v>29</v>
      </c>
      <c r="X11" s="10"/>
      <c r="Y11" s="32"/>
    </row>
    <row r="12" spans="2:25" ht="15.75" customHeight="1">
      <c r="B12" s="26"/>
      <c r="C12" s="10" t="s">
        <v>45</v>
      </c>
      <c r="D12" s="23"/>
      <c r="E12" s="23"/>
      <c r="F12" s="23"/>
      <c r="G12" s="23"/>
      <c r="H12" s="23"/>
      <c r="I12" s="23"/>
      <c r="J12" s="23"/>
      <c r="K12" s="23"/>
      <c r="L12" s="10"/>
      <c r="M12" s="10"/>
      <c r="N12" s="10"/>
      <c r="X12" s="10"/>
      <c r="Y12" s="32"/>
    </row>
    <row r="13" spans="2:25" ht="12" customHeight="1"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10"/>
      <c r="M13" s="10"/>
      <c r="N13" s="10"/>
      <c r="O13" t="s">
        <v>62</v>
      </c>
      <c r="X13" s="10"/>
      <c r="Y13" s="32"/>
    </row>
    <row r="14" spans="2:25" ht="12.75"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t="s">
        <v>32</v>
      </c>
      <c r="Q14" t="s">
        <v>33</v>
      </c>
      <c r="X14" s="10"/>
      <c r="Y14" s="32"/>
    </row>
    <row r="15" spans="2:25" ht="12.75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X15" s="10"/>
      <c r="Y15" s="32"/>
    </row>
    <row r="16" spans="2:25" ht="12.75">
      <c r="B16" s="26"/>
      <c r="C16" s="24" t="s">
        <v>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t="s">
        <v>31</v>
      </c>
      <c r="X16" s="10"/>
      <c r="Y16" s="32"/>
    </row>
    <row r="17" spans="2:25" ht="12.75">
      <c r="B17" s="2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X17" s="10"/>
      <c r="Y17" s="32"/>
    </row>
    <row r="18" spans="2:25" ht="12.75">
      <c r="B18" s="26"/>
      <c r="C18" s="10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X18" s="10"/>
      <c r="Y18" s="32"/>
    </row>
    <row r="19" spans="2:25" ht="12.75">
      <c r="B19" s="2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W19" t="s">
        <v>5</v>
      </c>
      <c r="X19" s="10"/>
      <c r="Y19" s="32"/>
    </row>
    <row r="20" spans="2:25" ht="12.75">
      <c r="B20" s="26"/>
      <c r="C20" s="10" t="s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X20" s="10"/>
      <c r="Y20" s="32"/>
    </row>
    <row r="21" spans="2:25" ht="12.75">
      <c r="B21" s="26"/>
      <c r="C21" s="10" t="s">
        <v>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X21" s="10"/>
      <c r="Y21" s="32"/>
    </row>
    <row r="22" spans="2:25" ht="12.75">
      <c r="B22" s="26"/>
      <c r="C22" s="10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X22" s="10"/>
      <c r="Y22" s="32"/>
    </row>
    <row r="23" spans="2:25" ht="12.75">
      <c r="B23" s="26"/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X23" s="10"/>
      <c r="Y23" s="32"/>
    </row>
    <row r="24" spans="2:25" ht="12.75"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X24" s="10"/>
      <c r="Y24" s="32"/>
    </row>
    <row r="25" spans="2:25" ht="12.75">
      <c r="B25" s="26"/>
      <c r="C25" s="25" t="s">
        <v>21</v>
      </c>
      <c r="D25" s="10"/>
      <c r="E25" s="10"/>
      <c r="F25" s="10"/>
      <c r="G25" s="10"/>
      <c r="H25" s="10"/>
      <c r="I25" s="6" t="s">
        <v>8</v>
      </c>
      <c r="J25" s="7"/>
      <c r="K25" s="8"/>
      <c r="L25" s="10"/>
      <c r="M25" s="10"/>
      <c r="N25" s="10"/>
      <c r="X25" s="10"/>
      <c r="Y25" s="32"/>
    </row>
    <row r="26" spans="2:25" ht="12.75">
      <c r="B26" s="26"/>
      <c r="C26" s="10"/>
      <c r="D26" s="10"/>
      <c r="E26" s="10"/>
      <c r="F26" s="10"/>
      <c r="G26" s="10"/>
      <c r="H26" s="10"/>
      <c r="I26" s="9"/>
      <c r="J26" s="10"/>
      <c r="K26" s="11"/>
      <c r="L26" s="10"/>
      <c r="M26" s="10"/>
      <c r="N26" s="10"/>
      <c r="O26" t="s">
        <v>24</v>
      </c>
      <c r="X26" s="10"/>
      <c r="Y26" s="32"/>
    </row>
    <row r="27" spans="2:25" ht="12.75">
      <c r="B27" s="26"/>
      <c r="C27" s="10" t="s">
        <v>26</v>
      </c>
      <c r="D27" s="10"/>
      <c r="E27" s="10"/>
      <c r="F27" s="10"/>
      <c r="G27" s="10"/>
      <c r="H27" s="10"/>
      <c r="I27" s="9" t="s">
        <v>14</v>
      </c>
      <c r="J27" s="10"/>
      <c r="K27" s="11"/>
      <c r="L27" s="10"/>
      <c r="M27" s="10"/>
      <c r="N27" s="10"/>
      <c r="X27" s="10"/>
      <c r="Y27" s="32"/>
    </row>
    <row r="28" spans="2:25" ht="12.75">
      <c r="B28" s="26"/>
      <c r="C28" s="10"/>
      <c r="D28" s="10"/>
      <c r="E28" s="10"/>
      <c r="F28" s="10"/>
      <c r="G28" s="10"/>
      <c r="H28" s="10"/>
      <c r="I28" s="12" t="s">
        <v>13</v>
      </c>
      <c r="J28" s="10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2"/>
    </row>
    <row r="29" spans="2:25" ht="12.75">
      <c r="B29" s="26"/>
      <c r="C29" s="10"/>
      <c r="D29" s="10"/>
      <c r="E29" s="10"/>
      <c r="F29" s="10"/>
      <c r="G29" s="10"/>
      <c r="H29" s="10"/>
      <c r="I29" s="9" t="s">
        <v>15</v>
      </c>
      <c r="J29" s="10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32"/>
    </row>
    <row r="30" spans="2:25" ht="12.75">
      <c r="B30" s="26"/>
      <c r="C30" s="10"/>
      <c r="D30" s="10"/>
      <c r="E30" s="10"/>
      <c r="F30" s="10"/>
      <c r="G30" s="10"/>
      <c r="H30" s="10"/>
      <c r="I30" s="9" t="s">
        <v>16</v>
      </c>
      <c r="J30" s="10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32"/>
    </row>
    <row r="31" spans="2:25" ht="12.75">
      <c r="B31" s="26"/>
      <c r="C31" s="10"/>
      <c r="D31" s="10"/>
      <c r="E31" s="10"/>
      <c r="F31" s="10"/>
      <c r="G31" s="10"/>
      <c r="H31" s="10"/>
      <c r="I31" s="9" t="s">
        <v>27</v>
      </c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2"/>
    </row>
    <row r="32" spans="2:25" ht="12.75">
      <c r="B32" s="26"/>
      <c r="C32" s="10"/>
      <c r="D32" s="10"/>
      <c r="E32" s="10"/>
      <c r="F32" s="10"/>
      <c r="G32" s="10"/>
      <c r="H32" s="10"/>
      <c r="I32" s="9" t="s">
        <v>23</v>
      </c>
      <c r="J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2"/>
    </row>
    <row r="33" spans="2:25" ht="15.75">
      <c r="B33" s="26"/>
      <c r="C33" s="22" t="s">
        <v>75</v>
      </c>
      <c r="D33" s="10"/>
      <c r="E33" s="10"/>
      <c r="F33" s="10"/>
      <c r="G33" s="10"/>
      <c r="H33" s="10"/>
      <c r="I33" s="9"/>
      <c r="J33" s="10"/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2"/>
    </row>
    <row r="34" spans="2:25" ht="12.75">
      <c r="B34" s="26"/>
      <c r="C34" s="10"/>
      <c r="D34" s="10"/>
      <c r="E34" s="10"/>
      <c r="F34" s="10"/>
      <c r="G34" s="10"/>
      <c r="H34" s="10"/>
      <c r="I34" s="13" t="s">
        <v>17</v>
      </c>
      <c r="J34" s="10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32"/>
    </row>
    <row r="35" spans="2:25" ht="12.75">
      <c r="B35" s="26"/>
      <c r="C35" s="10"/>
      <c r="D35" s="10"/>
      <c r="E35" s="10"/>
      <c r="F35" s="10"/>
      <c r="G35" s="10"/>
      <c r="H35" s="10"/>
      <c r="I35" s="9" t="s">
        <v>18</v>
      </c>
      <c r="J35" s="10"/>
      <c r="K35" s="1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2"/>
    </row>
    <row r="36" spans="2:25" ht="12.75">
      <c r="B36" s="26"/>
      <c r="C36" s="10"/>
      <c r="D36" s="10"/>
      <c r="E36" s="10"/>
      <c r="F36" s="10"/>
      <c r="G36" s="10"/>
      <c r="H36" s="10"/>
      <c r="I36" s="9" t="s">
        <v>19</v>
      </c>
      <c r="J36" s="10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32"/>
    </row>
    <row r="37" spans="2:25" ht="12.75">
      <c r="B37" s="26"/>
      <c r="C37" s="10"/>
      <c r="D37" s="10"/>
      <c r="E37" s="10"/>
      <c r="F37" s="10"/>
      <c r="G37" s="10"/>
      <c r="H37" s="10"/>
      <c r="I37" s="9" t="s">
        <v>25</v>
      </c>
      <c r="J37" s="10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32"/>
    </row>
    <row r="38" spans="2:25" ht="17.25" customHeight="1">
      <c r="B38" s="26"/>
      <c r="C38" s="10"/>
      <c r="D38" s="10"/>
      <c r="E38" s="10"/>
      <c r="F38" s="10"/>
      <c r="G38" s="10"/>
      <c r="H38" s="10"/>
      <c r="I38" s="14" t="s">
        <v>5</v>
      </c>
      <c r="J38" s="15"/>
      <c r="K38" s="1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32"/>
    </row>
    <row r="39" spans="2:25" ht="12.75"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32"/>
    </row>
    <row r="40" spans="2:25" ht="13.5" thickBo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3"/>
    </row>
    <row r="41" ht="13.5" thickTop="1"/>
  </sheetData>
  <sheetProtection/>
  <mergeCells count="1">
    <mergeCell ref="C5:K5"/>
  </mergeCells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12238858" r:id="rId1"/>
    <oleObject progId="Equation.3" shapeId="12238857" r:id="rId2"/>
    <oleObject progId="Equation.3" shapeId="12238856" r:id="rId3"/>
    <oleObject progId="Equation.3" shapeId="12238855" r:id="rId4"/>
    <oleObject progId="Equation.3" shapeId="1223885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Z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0.421875" style="0" customWidth="1"/>
    <col min="5" max="5" width="11.421875" style="0" customWidth="1"/>
    <col min="6" max="6" width="9.00390625" style="5" customWidth="1"/>
    <col min="7" max="7" width="9.7109375" style="5" customWidth="1"/>
    <col min="8" max="8" width="9.421875" style="5" customWidth="1"/>
    <col min="9" max="9" width="10.421875" style="5" customWidth="1"/>
    <col min="10" max="10" width="9.28125" style="5" customWidth="1"/>
    <col min="13" max="13" width="11.57421875" style="0" bestFit="1" customWidth="1"/>
  </cols>
  <sheetData>
    <row r="2" ht="13.5" thickBot="1"/>
    <row r="3" spans="2:26" ht="13.5" thickTop="1">
      <c r="B3" s="27"/>
      <c r="C3" s="28"/>
      <c r="D3" s="28"/>
      <c r="E3" s="28"/>
      <c r="F3" s="52"/>
      <c r="G3" s="52"/>
      <c r="H3" s="52"/>
      <c r="I3" s="52"/>
      <c r="J3" s="5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1"/>
    </row>
    <row r="4" spans="2:26" ht="12.75">
      <c r="B4" s="26"/>
      <c r="C4" s="55" t="s">
        <v>63</v>
      </c>
      <c r="D4" s="10"/>
      <c r="E4" s="10"/>
      <c r="F4" s="43"/>
      <c r="G4" s="43"/>
      <c r="H4" s="43"/>
      <c r="I4" s="45" t="s">
        <v>7</v>
      </c>
      <c r="J4" s="43"/>
      <c r="K4" s="10"/>
      <c r="L4" s="10"/>
      <c r="M4" s="10"/>
      <c r="N4" s="10"/>
      <c r="O4" s="10"/>
      <c r="P4" s="10"/>
      <c r="Q4" s="10"/>
      <c r="T4" s="10"/>
      <c r="U4" s="10"/>
      <c r="V4" s="10"/>
      <c r="W4" s="10"/>
      <c r="X4" s="10"/>
      <c r="Y4" s="10"/>
      <c r="Z4" s="32"/>
    </row>
    <row r="5" spans="2:26" ht="12.75">
      <c r="B5" s="26"/>
      <c r="C5" s="20" t="s">
        <v>65</v>
      </c>
      <c r="D5" s="10"/>
      <c r="E5" s="10"/>
      <c r="F5" s="43"/>
      <c r="G5" s="43"/>
      <c r="H5" s="43"/>
      <c r="I5" s="67" t="s">
        <v>73</v>
      </c>
      <c r="J5" s="43"/>
      <c r="K5" s="10"/>
      <c r="L5" s="10"/>
      <c r="M5" s="10"/>
      <c r="N5" s="4" t="s">
        <v>78</v>
      </c>
      <c r="R5" s="10"/>
      <c r="S5" s="10"/>
      <c r="T5" s="10"/>
      <c r="U5" s="10"/>
      <c r="V5" s="10"/>
      <c r="W5" s="10"/>
      <c r="X5" s="10"/>
      <c r="Y5" s="10"/>
      <c r="Z5" s="32"/>
    </row>
    <row r="6" spans="2:26" ht="12.75">
      <c r="B6" s="26"/>
      <c r="C6" s="4" t="s">
        <v>46</v>
      </c>
      <c r="D6" s="10"/>
      <c r="E6" s="10" t="s">
        <v>5</v>
      </c>
      <c r="F6" s="43" t="s">
        <v>5</v>
      </c>
      <c r="H6" s="43"/>
      <c r="I6" s="43"/>
      <c r="J6" s="43"/>
      <c r="K6" s="44"/>
      <c r="M6" s="10"/>
      <c r="R6" s="10"/>
      <c r="S6" s="10"/>
      <c r="T6" s="10"/>
      <c r="U6" s="10"/>
      <c r="V6" s="10"/>
      <c r="W6" s="10"/>
      <c r="X6" s="10"/>
      <c r="Y6" s="10"/>
      <c r="Z6" s="32"/>
    </row>
    <row r="7" spans="2:26" ht="15.75" customHeight="1">
      <c r="B7" s="26"/>
      <c r="C7" s="10"/>
      <c r="D7" s="10"/>
      <c r="E7" s="10"/>
      <c r="F7" s="43"/>
      <c r="H7" s="43"/>
      <c r="I7" s="69" t="s">
        <v>68</v>
      </c>
      <c r="J7" s="68"/>
      <c r="K7" s="70"/>
      <c r="L7" s="71"/>
      <c r="M7" s="10"/>
      <c r="S7" s="10"/>
      <c r="T7" s="10"/>
      <c r="U7" s="10"/>
      <c r="V7" s="10"/>
      <c r="W7" s="10"/>
      <c r="X7" s="10"/>
      <c r="Y7" s="10"/>
      <c r="Z7" s="32"/>
    </row>
    <row r="8" spans="2:26" ht="16.5" customHeight="1">
      <c r="B8" s="26"/>
      <c r="C8" s="46"/>
      <c r="D8" s="10"/>
      <c r="E8" s="10"/>
      <c r="F8" s="43"/>
      <c r="G8" s="47"/>
      <c r="H8" s="43"/>
      <c r="I8" s="86" t="s">
        <v>69</v>
      </c>
      <c r="J8" s="68"/>
      <c r="K8" s="70"/>
      <c r="L8" s="71"/>
      <c r="M8" s="10"/>
      <c r="O8" s="10"/>
      <c r="P8" s="10"/>
      <c r="Q8" s="10"/>
      <c r="S8" s="10"/>
      <c r="T8" s="10"/>
      <c r="U8" s="10"/>
      <c r="V8" s="10"/>
      <c r="W8" s="10"/>
      <c r="X8" s="10"/>
      <c r="Y8" s="10"/>
      <c r="Z8" s="32"/>
    </row>
    <row r="9" spans="2:26" ht="12" customHeight="1">
      <c r="B9" s="26"/>
      <c r="C9" s="10"/>
      <c r="D9" s="10"/>
      <c r="E9" s="10"/>
      <c r="F9" s="43"/>
      <c r="G9" s="43"/>
      <c r="H9" s="43"/>
      <c r="I9" s="86" t="s">
        <v>74</v>
      </c>
      <c r="J9" s="68"/>
      <c r="K9" s="68"/>
      <c r="L9" s="71"/>
      <c r="M9" s="10"/>
      <c r="N9" s="22" t="s">
        <v>77</v>
      </c>
      <c r="O9" s="10"/>
      <c r="Q9" s="10"/>
      <c r="S9" s="10"/>
      <c r="T9" s="48"/>
      <c r="U9" s="48"/>
      <c r="V9" s="10"/>
      <c r="W9" s="10"/>
      <c r="X9" s="10"/>
      <c r="Y9" s="10"/>
      <c r="Z9" s="32"/>
    </row>
    <row r="10" spans="2:26" ht="12.75">
      <c r="B10" s="26"/>
      <c r="C10" s="10"/>
      <c r="D10" s="10"/>
      <c r="E10" s="10"/>
      <c r="F10" s="43"/>
      <c r="G10" s="43"/>
      <c r="H10" s="43"/>
      <c r="I10" s="43"/>
      <c r="J10" s="43"/>
      <c r="K10" s="43"/>
      <c r="M10" s="22"/>
      <c r="N10" s="4" t="s">
        <v>79</v>
      </c>
      <c r="R10" s="10"/>
      <c r="S10" s="10"/>
      <c r="T10" s="10"/>
      <c r="U10" s="10"/>
      <c r="V10" s="10"/>
      <c r="W10" s="10"/>
      <c r="X10" s="10"/>
      <c r="Y10" s="10"/>
      <c r="Z10" s="32"/>
    </row>
    <row r="11" spans="2:26" ht="13.5" customHeight="1">
      <c r="B11" s="26"/>
      <c r="C11" s="24" t="s">
        <v>6</v>
      </c>
      <c r="D11" s="10"/>
      <c r="E11" s="10"/>
      <c r="F11" s="43"/>
      <c r="G11" s="43"/>
      <c r="H11" s="43" t="s">
        <v>5</v>
      </c>
      <c r="I11" s="43" t="s">
        <v>5</v>
      </c>
      <c r="J11" s="43"/>
      <c r="K11" s="10"/>
      <c r="M11" s="10"/>
      <c r="N11" s="22" t="s">
        <v>61</v>
      </c>
      <c r="O11" s="10" t="s">
        <v>64</v>
      </c>
      <c r="R11" s="10"/>
      <c r="S11" s="10"/>
      <c r="T11" s="10"/>
      <c r="U11" s="10"/>
      <c r="V11" s="10"/>
      <c r="W11" s="10"/>
      <c r="X11" s="10"/>
      <c r="Y11" s="10"/>
      <c r="Z11" s="32"/>
    </row>
    <row r="12" spans="2:26" ht="17.25" customHeight="1">
      <c r="B12" s="26"/>
      <c r="C12" s="66" t="s">
        <v>67</v>
      </c>
      <c r="D12" s="60">
        <v>0</v>
      </c>
      <c r="E12" s="61" t="s">
        <v>66</v>
      </c>
      <c r="F12" s="62" t="s">
        <v>34</v>
      </c>
      <c r="G12" s="63">
        <v>0.1</v>
      </c>
      <c r="H12" s="64"/>
      <c r="I12" s="64"/>
      <c r="J12" s="65"/>
      <c r="K12" s="10"/>
      <c r="M12" s="10"/>
      <c r="S12" s="10"/>
      <c r="T12" s="10"/>
      <c r="U12" s="10"/>
      <c r="V12" s="10"/>
      <c r="W12" s="10"/>
      <c r="X12" s="10"/>
      <c r="Y12" s="10"/>
      <c r="Z12" s="32"/>
    </row>
    <row r="13" spans="2:26" ht="12.75">
      <c r="B13" s="26"/>
      <c r="C13" s="85" t="s">
        <v>71</v>
      </c>
      <c r="D13" s="57">
        <f>5/60</f>
        <v>0.08333333333333333</v>
      </c>
      <c r="E13" s="58" t="s">
        <v>72</v>
      </c>
      <c r="F13" s="56"/>
      <c r="G13" s="56"/>
      <c r="H13" s="56"/>
      <c r="I13" s="56"/>
      <c r="J13" s="59"/>
      <c r="K13" s="10"/>
      <c r="M13" s="10" t="s">
        <v>5</v>
      </c>
      <c r="N13" s="24" t="s">
        <v>48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2"/>
    </row>
    <row r="14" spans="2:26" ht="20.25" thickBot="1">
      <c r="B14" s="26"/>
      <c r="C14" s="10"/>
      <c r="D14" s="10"/>
      <c r="E14" s="10"/>
      <c r="F14" s="43"/>
      <c r="G14" s="43"/>
      <c r="H14" s="43"/>
      <c r="I14" s="43"/>
      <c r="J14" s="43"/>
      <c r="K14" s="10"/>
      <c r="M14" s="10"/>
      <c r="N14" s="22" t="s">
        <v>60</v>
      </c>
      <c r="O14" s="49" t="s">
        <v>49</v>
      </c>
      <c r="R14" s="10"/>
      <c r="S14" s="10"/>
      <c r="T14" s="10"/>
      <c r="U14" s="10"/>
      <c r="V14" s="10"/>
      <c r="W14" s="10"/>
      <c r="X14" s="10"/>
      <c r="Y14" s="10"/>
      <c r="Z14" s="32"/>
    </row>
    <row r="15" spans="2:26" s="1" customFormat="1" ht="20.25">
      <c r="B15" s="51"/>
      <c r="C15" s="74" t="s">
        <v>4</v>
      </c>
      <c r="D15" s="75" t="s">
        <v>22</v>
      </c>
      <c r="E15" s="75" t="s">
        <v>59</v>
      </c>
      <c r="F15" s="76" t="s">
        <v>35</v>
      </c>
      <c r="G15" s="76" t="s">
        <v>0</v>
      </c>
      <c r="H15" s="76" t="s">
        <v>1</v>
      </c>
      <c r="I15" s="76" t="s">
        <v>2</v>
      </c>
      <c r="J15" s="81" t="s">
        <v>3</v>
      </c>
      <c r="K15" s="48"/>
      <c r="M15" s="10"/>
      <c r="N15" s="22" t="s">
        <v>54</v>
      </c>
      <c r="O15" s="49" t="s">
        <v>50</v>
      </c>
      <c r="P15" s="10"/>
      <c r="Q15" s="10"/>
      <c r="R15" s="10"/>
      <c r="S15" s="10"/>
      <c r="T15" s="10"/>
      <c r="U15" s="10"/>
      <c r="V15" s="48"/>
      <c r="W15" s="48"/>
      <c r="X15" s="48"/>
      <c r="Y15" s="48"/>
      <c r="Z15" s="54"/>
    </row>
    <row r="16" spans="2:26" ht="20.25">
      <c r="B16" s="26"/>
      <c r="C16" s="72"/>
      <c r="D16" s="17" t="s">
        <v>36</v>
      </c>
      <c r="E16" s="39" t="s">
        <v>60</v>
      </c>
      <c r="F16" s="37" t="s">
        <v>61</v>
      </c>
      <c r="G16" s="38" t="s">
        <v>54</v>
      </c>
      <c r="H16" s="38" t="s">
        <v>55</v>
      </c>
      <c r="I16" s="38" t="s">
        <v>56</v>
      </c>
      <c r="J16" s="82" t="s">
        <v>58</v>
      </c>
      <c r="K16" s="10"/>
      <c r="M16" s="10"/>
      <c r="N16" s="22" t="s">
        <v>55</v>
      </c>
      <c r="O16" s="49" t="s">
        <v>51</v>
      </c>
      <c r="P16" s="10"/>
      <c r="Q16" s="10"/>
      <c r="S16" s="10"/>
      <c r="T16" s="10"/>
      <c r="U16" s="10"/>
      <c r="V16" s="10"/>
      <c r="W16" s="10"/>
      <c r="X16" s="10"/>
      <c r="Y16" s="10"/>
      <c r="Z16" s="32"/>
    </row>
    <row r="17" spans="2:26" ht="20.25">
      <c r="B17" s="26"/>
      <c r="C17" s="73">
        <v>0</v>
      </c>
      <c r="D17" s="36">
        <f>D12</f>
        <v>0</v>
      </c>
      <c r="E17" s="40">
        <f>G12</f>
        <v>0.1</v>
      </c>
      <c r="F17" s="69">
        <f>RuKu(D17,E17)</f>
        <v>-0.00625</v>
      </c>
      <c r="G17" s="3">
        <f>h*F17</f>
        <v>-0.0005208333333333333</v>
      </c>
      <c r="H17" s="3">
        <f aca="true" t="shared" si="0" ref="H17:H37">h*RuKu(D17+h/2,E17+G17/2)</f>
        <v>-0.0005194734551784161</v>
      </c>
      <c r="I17" s="3">
        <f aca="true" t="shared" si="1" ref="I17:I37">h*RuKu(D17+h/2,E17+H17/2)</f>
        <v>-0.0005194805563698255</v>
      </c>
      <c r="J17" s="83">
        <f aca="true" t="shared" si="2" ref="J17:J37">h*RuKu(D17+h,E17+I17)</f>
        <v>-0.0005181206224463892</v>
      </c>
      <c r="K17" s="10"/>
      <c r="M17" s="10" t="s">
        <v>5</v>
      </c>
      <c r="N17" s="22" t="s">
        <v>56</v>
      </c>
      <c r="O17" s="49" t="s">
        <v>52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2"/>
    </row>
    <row r="18" spans="2:26" ht="20.25">
      <c r="B18" s="26"/>
      <c r="C18" s="73">
        <v>1</v>
      </c>
      <c r="D18" s="36">
        <f aca="true" t="shared" si="3" ref="D18:D37">D17+h</f>
        <v>0.08333333333333333</v>
      </c>
      <c r="E18" s="40">
        <f aca="true" t="shared" si="4" ref="E18:E23">E17+(1/6)*(G17+2*H17+2*I17+J17)</f>
        <v>0.09948052300352064</v>
      </c>
      <c r="F18" s="3">
        <f aca="true" t="shared" si="5" ref="F18:F37">RuKu(D18,E18)</f>
        <v>-0.006217447916672752</v>
      </c>
      <c r="G18" s="3">
        <f aca="true" t="shared" si="6" ref="G18:G37">h*F18</f>
        <v>-0.0005181206597227293</v>
      </c>
      <c r="H18" s="3">
        <f t="shared" si="0"/>
        <v>-0.0005167607629780501</v>
      </c>
      <c r="I18" s="3">
        <f t="shared" si="1"/>
        <v>-0.000516767901543639</v>
      </c>
      <c r="J18" s="83">
        <f t="shared" si="2"/>
        <v>-0.0005154079484418633</v>
      </c>
      <c r="K18" s="10"/>
      <c r="M18" s="10" t="s">
        <v>5</v>
      </c>
      <c r="N18" s="22" t="s">
        <v>57</v>
      </c>
      <c r="O18" s="49" t="s">
        <v>53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2"/>
    </row>
    <row r="19" spans="2:26" ht="12.75">
      <c r="B19" s="26"/>
      <c r="C19" s="73">
        <f>C18+1</f>
        <v>2</v>
      </c>
      <c r="D19" s="36">
        <f t="shared" si="3"/>
        <v>0.16666666666666666</v>
      </c>
      <c r="E19" s="40">
        <f t="shared" si="4"/>
        <v>0.09896375868065264</v>
      </c>
      <c r="F19" s="3">
        <f t="shared" si="5"/>
        <v>-0.0061848958333455975</v>
      </c>
      <c r="G19" s="3">
        <f t="shared" si="6"/>
        <v>-0.0005154079861121331</v>
      </c>
      <c r="H19" s="3">
        <f t="shared" si="0"/>
        <v>-0.0005140480705814942</v>
      </c>
      <c r="I19" s="3">
        <f t="shared" si="1"/>
        <v>-0.0005140552469167481</v>
      </c>
      <c r="J19" s="83">
        <f t="shared" si="2"/>
        <v>-0.0005126952744310676</v>
      </c>
      <c r="K19" s="10"/>
      <c r="S19" s="10"/>
      <c r="T19" s="10"/>
      <c r="U19" s="10"/>
      <c r="V19" s="10"/>
      <c r="W19" s="10"/>
      <c r="X19" s="10"/>
      <c r="Y19" s="10"/>
      <c r="Z19" s="32"/>
    </row>
    <row r="20" spans="2:26" ht="12.75">
      <c r="B20" s="26"/>
      <c r="C20" s="73">
        <f>C19+1</f>
        <v>3</v>
      </c>
      <c r="D20" s="36">
        <f t="shared" si="3"/>
        <v>0.25</v>
      </c>
      <c r="E20" s="40">
        <f t="shared" si="4"/>
        <v>0.09844970703139604</v>
      </c>
      <c r="F20" s="3">
        <f t="shared" si="5"/>
        <v>-0.006152343750018543</v>
      </c>
      <c r="G20" s="3">
        <f t="shared" si="6"/>
        <v>-0.0005126953125015452</v>
      </c>
      <c r="H20" s="3">
        <f t="shared" si="0"/>
        <v>-0.0005113353779856261</v>
      </c>
      <c r="I20" s="3">
        <f t="shared" si="1"/>
        <v>-0.0005113425924923419</v>
      </c>
      <c r="J20" s="83">
        <f t="shared" si="2"/>
        <v>-0.000509982600413869</v>
      </c>
      <c r="K20" s="10"/>
      <c r="T20" s="10"/>
      <c r="U20" s="10"/>
      <c r="V20" s="10"/>
      <c r="W20" s="10"/>
      <c r="X20" s="10"/>
      <c r="Y20" s="10"/>
      <c r="Z20" s="32"/>
    </row>
    <row r="21" spans="2:26" ht="12.75">
      <c r="B21" s="26"/>
      <c r="C21" s="73">
        <f>C20+1</f>
        <v>4</v>
      </c>
      <c r="D21" s="36">
        <f t="shared" si="3"/>
        <v>0.3333333333333333</v>
      </c>
      <c r="E21" s="40">
        <f t="shared" si="4"/>
        <v>0.0979383680557508</v>
      </c>
      <c r="F21" s="3">
        <f t="shared" si="5"/>
        <v>-0.006119791666691592</v>
      </c>
      <c r="G21" s="3">
        <f t="shared" si="6"/>
        <v>-0.0005099826388909659</v>
      </c>
      <c r="H21" s="3">
        <f t="shared" si="0"/>
        <v>-0.0005086226851872567</v>
      </c>
      <c r="I21" s="3">
        <f t="shared" si="1"/>
        <v>-0.0005086299382736764</v>
      </c>
      <c r="J21" s="83">
        <f t="shared" si="2"/>
        <v>-0.0005072699263901296</v>
      </c>
      <c r="K21" s="10"/>
      <c r="T21" s="10"/>
      <c r="U21" s="10"/>
      <c r="V21" s="10"/>
      <c r="W21" s="10"/>
      <c r="X21" s="10"/>
      <c r="Y21" s="10"/>
      <c r="Z21" s="32"/>
    </row>
    <row r="22" spans="2:26" ht="12.75">
      <c r="B22" s="26"/>
      <c r="C22" s="73">
        <f>C21+1</f>
        <v>5</v>
      </c>
      <c r="D22" s="36">
        <f t="shared" si="3"/>
        <v>0.41666666666666663</v>
      </c>
      <c r="E22" s="40">
        <f t="shared" si="4"/>
        <v>0.09742974175371698</v>
      </c>
      <c r="F22" s="3">
        <f t="shared" si="5"/>
        <v>-0.006087239583364746</v>
      </c>
      <c r="G22" s="3">
        <f t="shared" si="6"/>
        <v>-0.0005072699652803954</v>
      </c>
      <c r="H22" s="3">
        <f t="shared" si="0"/>
        <v>-0.0005059099921831291</v>
      </c>
      <c r="I22" s="3">
        <f t="shared" si="1"/>
        <v>-0.0005059172842640794</v>
      </c>
      <c r="J22" s="83">
        <f t="shared" si="2"/>
        <v>-0.0005045572523597085</v>
      </c>
      <c r="K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2"/>
    </row>
    <row r="23" spans="2:26" ht="12.75">
      <c r="B23" s="26"/>
      <c r="C23" s="73">
        <f>C22+1</f>
        <v>6</v>
      </c>
      <c r="D23" s="36">
        <f t="shared" si="3"/>
        <v>0.49999999999999994</v>
      </c>
      <c r="E23" s="40">
        <f t="shared" si="4"/>
        <v>0.09692382812529456</v>
      </c>
      <c r="F23" s="3">
        <f t="shared" si="5"/>
        <v>-0.006054687500038008</v>
      </c>
      <c r="G23" s="3">
        <f t="shared" si="6"/>
        <v>-0.000504557291669834</v>
      </c>
      <c r="H23" s="3">
        <f t="shared" si="0"/>
        <v>-0.0005031972989699151</v>
      </c>
      <c r="I23" s="3">
        <f t="shared" si="1"/>
        <v>-0.0005032046304669498</v>
      </c>
      <c r="J23" s="83">
        <f t="shared" si="2"/>
        <v>-0.0005018445783224607</v>
      </c>
      <c r="K23" s="10"/>
      <c r="M23" s="10" t="s">
        <v>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2"/>
    </row>
    <row r="24" spans="2:26" ht="12.75">
      <c r="B24" s="26"/>
      <c r="C24" s="73">
        <f aca="true" t="shared" si="7" ref="C24:C31">C23+1</f>
        <v>7</v>
      </c>
      <c r="D24" s="36">
        <f t="shared" si="3"/>
        <v>0.5833333333333333</v>
      </c>
      <c r="E24" s="40">
        <f aca="true" t="shared" si="8" ref="E24:E31">E23+(1/6)*(G23+2*H23+2*I23+J23)</f>
        <v>0.09642062717048355</v>
      </c>
      <c r="F24" s="3">
        <f t="shared" si="5"/>
        <v>-0.00602213541671138</v>
      </c>
      <c r="G24" s="3">
        <f t="shared" si="6"/>
        <v>-0.0005018446180592817</v>
      </c>
      <c r="H24" s="3">
        <f t="shared" si="0"/>
        <v>-0.0005004846055442159</v>
      </c>
      <c r="I24" s="3">
        <f t="shared" si="1"/>
        <v>-0.0005004919768857609</v>
      </c>
      <c r="J24" s="83">
        <f t="shared" si="2"/>
        <v>-0.0004991319042782369</v>
      </c>
      <c r="K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2"/>
    </row>
    <row r="25" spans="2:26" ht="12.75">
      <c r="B25" s="26"/>
      <c r="C25" s="73">
        <f t="shared" si="7"/>
        <v>8</v>
      </c>
      <c r="D25" s="36">
        <f t="shared" si="3"/>
        <v>0.6666666666666666</v>
      </c>
      <c r="E25" s="40">
        <f t="shared" si="8"/>
        <v>0.09592013888928397</v>
      </c>
      <c r="F25" s="3">
        <f t="shared" si="5"/>
        <v>-0.0059895833333848646</v>
      </c>
      <c r="G25" s="3">
        <f t="shared" si="6"/>
        <v>-0.0004991319444487387</v>
      </c>
      <c r="H25" s="3">
        <f t="shared" si="0"/>
        <v>-0.000497771911902557</v>
      </c>
      <c r="I25" s="3">
        <f t="shared" si="1"/>
        <v>-0.0004977793235240619</v>
      </c>
      <c r="J25" s="83">
        <f t="shared" si="2"/>
        <v>-0.0004964192302268841</v>
      </c>
      <c r="K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32"/>
    </row>
    <row r="26" spans="2:26" ht="12.75">
      <c r="B26" s="26"/>
      <c r="C26" s="73">
        <f t="shared" si="7"/>
        <v>9</v>
      </c>
      <c r="D26" s="36">
        <f t="shared" si="3"/>
        <v>0.75</v>
      </c>
      <c r="E26" s="40">
        <f t="shared" si="8"/>
        <v>0.09542236328169583</v>
      </c>
      <c r="F26" s="3">
        <f t="shared" si="5"/>
        <v>-0.0059570312500584685</v>
      </c>
      <c r="G26" s="3">
        <f t="shared" si="6"/>
        <v>-0.0004964192708382057</v>
      </c>
      <c r="H26" s="3">
        <f t="shared" si="0"/>
        <v>-0.0004950592180413887</v>
      </c>
      <c r="I26" s="3">
        <f t="shared" si="1"/>
        <v>-0.0004950666703854808</v>
      </c>
      <c r="J26" s="83">
        <f t="shared" si="2"/>
        <v>-0.0004937065561682455</v>
      </c>
      <c r="K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2"/>
    </row>
    <row r="27" spans="2:26" ht="12.75">
      <c r="B27" s="26"/>
      <c r="C27" s="73">
        <f t="shared" si="7"/>
        <v>10</v>
      </c>
      <c r="D27" s="36">
        <f t="shared" si="3"/>
        <v>0.8333333333333334</v>
      </c>
      <c r="E27" s="40">
        <f t="shared" si="8"/>
        <v>0.09492730034771914</v>
      </c>
      <c r="F27" s="3">
        <f t="shared" si="5"/>
        <v>-0.005924479166732195</v>
      </c>
      <c r="G27" s="3">
        <f t="shared" si="6"/>
        <v>-0.0004937065972276829</v>
      </c>
      <c r="H27" s="3">
        <f t="shared" si="0"/>
        <v>-0.0004923465239570831</v>
      </c>
      <c r="I27" s="3">
        <f t="shared" si="1"/>
        <v>-0.0004923540174737256</v>
      </c>
      <c r="J27" s="83">
        <f t="shared" si="2"/>
        <v>-0.0004909938821021592</v>
      </c>
      <c r="K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32"/>
    </row>
    <row r="28" spans="2:26" ht="12.75">
      <c r="B28" s="26"/>
      <c r="C28" s="73">
        <f t="shared" si="7"/>
        <v>11</v>
      </c>
      <c r="D28" s="36">
        <f t="shared" si="3"/>
        <v>0.9166666666666667</v>
      </c>
      <c r="E28" s="40">
        <f t="shared" si="8"/>
        <v>0.09443495008735389</v>
      </c>
      <c r="F28" s="3">
        <f t="shared" si="5"/>
        <v>-0.0058919270834060416</v>
      </c>
      <c r="G28" s="3">
        <f t="shared" si="6"/>
        <v>-0.0004909939236171701</v>
      </c>
      <c r="H28" s="3">
        <f t="shared" si="0"/>
        <v>-0.0004896338296459313</v>
      </c>
      <c r="I28" s="3">
        <f t="shared" si="1"/>
        <v>-0.0004896413647925865</v>
      </c>
      <c r="J28" s="83">
        <f t="shared" si="2"/>
        <v>-0.00048828120802845896</v>
      </c>
      <c r="K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2"/>
    </row>
    <row r="29" spans="2:26" ht="12.75">
      <c r="B29" s="26"/>
      <c r="C29" s="73">
        <f t="shared" si="7"/>
        <v>12</v>
      </c>
      <c r="D29" s="36">
        <f t="shared" si="3"/>
        <v>1</v>
      </c>
      <c r="E29" s="40">
        <f t="shared" si="8"/>
        <v>0.09394531250060012</v>
      </c>
      <c r="F29" s="3">
        <f t="shared" si="5"/>
        <v>-0.005859375000080017</v>
      </c>
      <c r="G29" s="3">
        <f t="shared" si="6"/>
        <v>-0.0004882812500066681</v>
      </c>
      <c r="H29" s="3">
        <f t="shared" si="0"/>
        <v>-0.00048692113510414236</v>
      </c>
      <c r="I29" s="3">
        <f t="shared" si="1"/>
        <v>-0.0004869287123459392</v>
      </c>
      <c r="J29" s="83">
        <f t="shared" si="2"/>
        <v>-0.0004855685339469741</v>
      </c>
      <c r="K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32"/>
    </row>
    <row r="30" spans="2:26" ht="12.75">
      <c r="B30" s="26"/>
      <c r="C30" s="73">
        <f t="shared" si="7"/>
        <v>13</v>
      </c>
      <c r="D30" s="36">
        <f t="shared" si="3"/>
        <v>1.0833333333333333</v>
      </c>
      <c r="E30" s="40">
        <f t="shared" si="8"/>
        <v>0.09345838758745782</v>
      </c>
      <c r="F30" s="3">
        <f t="shared" si="5"/>
        <v>-0.005826822916754121</v>
      </c>
      <c r="G30" s="3">
        <f t="shared" si="6"/>
        <v>-0.00048556857639617674</v>
      </c>
      <c r="H30" s="3">
        <f t="shared" si="0"/>
        <v>-0.00048420844032784024</v>
      </c>
      <c r="I30" s="3">
        <f t="shared" si="1"/>
        <v>-0.00048421606013774677</v>
      </c>
      <c r="J30" s="83">
        <f t="shared" si="2"/>
        <v>-0.00048285585985752884</v>
      </c>
      <c r="K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2"/>
    </row>
    <row r="31" spans="2:26" ht="12.75">
      <c r="B31" s="26"/>
      <c r="C31" s="73">
        <f t="shared" si="7"/>
        <v>14</v>
      </c>
      <c r="D31" s="36">
        <f t="shared" si="3"/>
        <v>1.1666666666666665</v>
      </c>
      <c r="E31" s="40">
        <f t="shared" si="8"/>
        <v>0.09297417534792701</v>
      </c>
      <c r="F31" s="3">
        <f t="shared" si="5"/>
        <v>-0.005794270833428362</v>
      </c>
      <c r="G31" s="3">
        <f t="shared" si="6"/>
        <v>-0.0004828559027856968</v>
      </c>
      <c r="H31" s="3">
        <f t="shared" si="0"/>
        <v>-0.000481495745313061</v>
      </c>
      <c r="I31" s="3">
        <f t="shared" si="1"/>
        <v>-0.00048150340817206184</v>
      </c>
      <c r="J31" s="83">
        <f t="shared" si="2"/>
        <v>-0.000480143185759943</v>
      </c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2"/>
    </row>
    <row r="32" spans="2:26" ht="12.75">
      <c r="B32" s="26"/>
      <c r="C32" s="73">
        <f aca="true" t="shared" si="9" ref="C32:C37">C31+1</f>
        <v>15</v>
      </c>
      <c r="D32" s="36">
        <f>D31+h</f>
        <v>1.2499999999999998</v>
      </c>
      <c r="E32" s="40">
        <f aca="true" t="shared" si="10" ref="E32:E37">E31+(1/6)*(G31+2*H31+2*I31+J31)</f>
        <v>0.0924926757820077</v>
      </c>
      <c r="F32" s="3">
        <f t="shared" si="5"/>
        <v>-0.00576171875010274</v>
      </c>
      <c r="G32" s="3">
        <f t="shared" si="6"/>
        <v>-0.0004801432291752283</v>
      </c>
      <c r="H32" s="3">
        <f t="shared" si="0"/>
        <v>-0.0004787830500557517</v>
      </c>
      <c r="I32" s="3">
        <f t="shared" si="1"/>
        <v>-0.00047879075645302916</v>
      </c>
      <c r="J32" s="83">
        <f t="shared" si="2"/>
        <v>-0.0004774305116540303</v>
      </c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2"/>
    </row>
    <row r="33" spans="2:26" ht="12.75">
      <c r="B33" s="26"/>
      <c r="C33" s="73">
        <f t="shared" si="9"/>
        <v>16</v>
      </c>
      <c r="D33" s="41">
        <f>D32+h</f>
        <v>1.333333333333333</v>
      </c>
      <c r="E33" s="42">
        <f t="shared" si="10"/>
        <v>0.0920138888896999</v>
      </c>
      <c r="F33" s="3">
        <f t="shared" si="5"/>
        <v>-0.005729166666777258</v>
      </c>
      <c r="G33" s="3">
        <f t="shared" si="6"/>
        <v>-0.00047743055556477153</v>
      </c>
      <c r="H33" s="3">
        <f t="shared" si="0"/>
        <v>-0.0004760703545517666</v>
      </c>
      <c r="I33" s="3">
        <f t="shared" si="1"/>
        <v>-0.00047607810498488895</v>
      </c>
      <c r="J33" s="83">
        <f t="shared" si="2"/>
        <v>-0.0004747178375396</v>
      </c>
      <c r="K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32"/>
    </row>
    <row r="34" spans="2:26" ht="12.75">
      <c r="B34" s="26"/>
      <c r="C34" s="73">
        <f t="shared" si="9"/>
        <v>17</v>
      </c>
      <c r="D34" s="36">
        <f>D33+h</f>
        <v>1.4166666666666663</v>
      </c>
      <c r="E34" s="40">
        <f t="shared" si="10"/>
        <v>0.09153781467100362</v>
      </c>
      <c r="F34" s="3">
        <f t="shared" si="5"/>
        <v>-0.005696614583451924</v>
      </c>
      <c r="G34" s="3">
        <f t="shared" si="6"/>
        <v>-0.000474717881954327</v>
      </c>
      <c r="H34" s="3">
        <f t="shared" si="0"/>
        <v>-0.00047335765879686476</v>
      </c>
      <c r="I34" s="3">
        <f t="shared" si="1"/>
        <v>-0.00047336545377197914</v>
      </c>
      <c r="J34" s="83">
        <f t="shared" si="2"/>
        <v>-0.00047200516341645567</v>
      </c>
      <c r="K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2"/>
    </row>
    <row r="35" spans="2:26" ht="12.75">
      <c r="B35" s="26"/>
      <c r="C35" s="73">
        <f t="shared" si="9"/>
        <v>18</v>
      </c>
      <c r="D35" s="36">
        <f>D34+h</f>
        <v>1.4999999999999996</v>
      </c>
      <c r="E35" s="40">
        <f t="shared" si="10"/>
        <v>0.09106445312591888</v>
      </c>
      <c r="F35" s="3">
        <f t="shared" si="5"/>
        <v>-0.005664062500126741</v>
      </c>
      <c r="G35" s="3">
        <f t="shared" si="6"/>
        <v>-0.0004720052083438951</v>
      </c>
      <c r="H35" s="3">
        <f t="shared" si="0"/>
        <v>-0.0004706449627867081</v>
      </c>
      <c r="I35" s="3">
        <f t="shared" si="1"/>
        <v>-0.000470652802818738</v>
      </c>
      <c r="J35" s="83">
        <f t="shared" si="2"/>
        <v>-0.0004692924892843944</v>
      </c>
      <c r="K35" s="10"/>
      <c r="M35" s="10"/>
      <c r="N35" s="50" t="s">
        <v>37</v>
      </c>
      <c r="V35" s="10"/>
      <c r="W35" s="10"/>
      <c r="X35" s="10"/>
      <c r="Y35" s="10"/>
      <c r="Z35" s="32"/>
    </row>
    <row r="36" spans="2:26" ht="12.75">
      <c r="B36" s="26"/>
      <c r="C36" s="73">
        <f t="shared" si="9"/>
        <v>19</v>
      </c>
      <c r="D36" s="36">
        <f>D35+h</f>
        <v>1.5833333333333328</v>
      </c>
      <c r="E36" s="40">
        <f t="shared" si="10"/>
        <v>0.09059380425444567</v>
      </c>
      <c r="F36" s="3">
        <f t="shared" si="5"/>
        <v>-0.005631510416801711</v>
      </c>
      <c r="G36" s="3">
        <f t="shared" si="6"/>
        <v>-0.00046929253473347593</v>
      </c>
      <c r="H36" s="3">
        <f t="shared" si="0"/>
        <v>-0.00046793226651685715</v>
      </c>
      <c r="I36" s="3">
        <f t="shared" si="1"/>
        <v>-0.0004679401521297071</v>
      </c>
      <c r="J36" s="83">
        <f t="shared" si="2"/>
        <v>-0.0004665798151432088</v>
      </c>
      <c r="K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2"/>
    </row>
    <row r="37" spans="2:26" ht="13.5" thickBot="1">
      <c r="B37" s="26"/>
      <c r="C37" s="77">
        <f t="shared" si="9"/>
        <v>20</v>
      </c>
      <c r="D37" s="78">
        <f t="shared" si="3"/>
        <v>1.666666666666666</v>
      </c>
      <c r="E37" s="79">
        <f t="shared" si="10"/>
        <v>0.09012586805658404</v>
      </c>
      <c r="F37" s="80">
        <f t="shared" si="5"/>
        <v>-0.005598958333476843</v>
      </c>
      <c r="G37" s="80">
        <f t="shared" si="6"/>
        <v>-0.0004665798611230702</v>
      </c>
      <c r="H37" s="80">
        <f t="shared" si="0"/>
        <v>-0.0004652195699827698</v>
      </c>
      <c r="I37" s="80">
        <f t="shared" si="1"/>
        <v>-0.00046522750170953527</v>
      </c>
      <c r="J37" s="84">
        <f t="shared" si="2"/>
        <v>-0.0004638671409926843</v>
      </c>
      <c r="K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2"/>
    </row>
    <row r="38" spans="2:26" ht="12.75">
      <c r="B38" s="26"/>
      <c r="C38" s="10"/>
      <c r="D38" s="10"/>
      <c r="E38" s="10"/>
      <c r="F38" s="43"/>
      <c r="G38" s="43"/>
      <c r="H38" s="43"/>
      <c r="I38" s="43"/>
      <c r="J38" s="43"/>
      <c r="K38" s="10"/>
      <c r="L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2"/>
    </row>
    <row r="39" spans="2:26" ht="13.5" thickBot="1">
      <c r="B39" s="29"/>
      <c r="C39" s="30"/>
      <c r="D39" s="30"/>
      <c r="E39" s="30"/>
      <c r="F39" s="53"/>
      <c r="G39" s="53"/>
      <c r="H39" s="53"/>
      <c r="I39" s="53"/>
      <c r="J39" s="5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3"/>
    </row>
    <row r="40" ht="13.5" thickTop="1"/>
    <row r="54" spans="4:10" ht="13.5" customHeight="1">
      <c r="D54" s="18"/>
      <c r="E54" s="18"/>
      <c r="F54" s="19"/>
      <c r="G54" s="19"/>
      <c r="H54" s="19"/>
      <c r="I54" s="18"/>
      <c r="J54" s="1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2238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" ht="12.75">
      <c r="B3" s="4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4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4" spans="2:3" ht="12.75">
      <c r="B4" s="34" t="s">
        <v>46</v>
      </c>
      <c r="C4" s="35" t="s">
        <v>47</v>
      </c>
    </row>
    <row r="5" ht="12.75">
      <c r="C5" s="4" t="s">
        <v>70</v>
      </c>
    </row>
  </sheetData>
  <sheetProtection/>
  <hyperlinks>
    <hyperlink ref="C4" r:id="rId1" display="http://www.chemecalcs.com/rk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2009-06-07T05:25:35Z</cp:lastPrinted>
  <dcterms:created xsi:type="dcterms:W3CDTF">2009-05-24T06:07:38Z</dcterms:created>
  <dcterms:modified xsi:type="dcterms:W3CDTF">2018-12-11T17:52:15Z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